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lair\Downloads\"/>
    </mc:Choice>
  </mc:AlternateContent>
  <xr:revisionPtr revIDLastSave="0" documentId="13_ncr:1_{6A99E4DF-081C-4A52-AB5C-7EBF1E7B6C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J19" i="1"/>
  <c r="I19" i="1"/>
  <c r="K19" i="1" s="1"/>
  <c r="J16" i="1"/>
  <c r="I16" i="1"/>
  <c r="L16" i="1" s="1"/>
  <c r="K16" i="1" l="1"/>
  <c r="M16" i="1"/>
  <c r="L19" i="1"/>
</calcChain>
</file>

<file path=xl/sharedStrings.xml><?xml version="1.0" encoding="utf-8"?>
<sst xmlns="http://schemas.openxmlformats.org/spreadsheetml/2006/main" count="19" uniqueCount="19">
  <si>
    <t xml:space="preserve">Indications : </t>
  </si>
  <si>
    <t xml:space="preserve">Prélèvement : </t>
  </si>
  <si>
    <t>Ejection
fractionnelle</t>
  </si>
  <si>
    <t>TmPi 
(EF &lt; 0,015)</t>
  </si>
  <si>
    <t>TmPi 
(EF &gt; 0,2)</t>
  </si>
  <si>
    <t>TmPi 
(EF entre 0,015 et 0,2)</t>
  </si>
  <si>
    <t>TmPi</t>
  </si>
  <si>
    <t>Créatinine urinaire
(mmol/L)</t>
  </si>
  <si>
    <t>Créatinine plasmatique
(µmol/L)</t>
  </si>
  <si>
    <t>Phosphaturie 
(mmol/L)</t>
  </si>
  <si>
    <t>Phopshatémie
(mmol/L)</t>
  </si>
  <si>
    <t>0,77 - 1,45 mmol/L de filtrat glomérulaire</t>
  </si>
  <si>
    <t>Exemple :</t>
  </si>
  <si>
    <t>Normes TmPi/DFG :</t>
  </si>
  <si>
    <t>Calcul du TmPi/DFG (seuil de réabsorption du phosphate)</t>
  </si>
  <si>
    <t>TmPi bas = hypophosphatémie d'origine rénale</t>
  </si>
  <si>
    <r>
      <t xml:space="preserve">à calculer en cas </t>
    </r>
    <r>
      <rPr>
        <b/>
        <sz val="12"/>
        <color theme="1"/>
        <rFont val="Arial"/>
        <family val="2"/>
      </rPr>
      <t xml:space="preserve">d'hypophosphatémie </t>
    </r>
    <r>
      <rPr>
        <sz val="12"/>
        <color theme="1"/>
        <rFont val="Arial"/>
        <family val="2"/>
      </rPr>
      <t>pour déterminer si</t>
    </r>
    <r>
      <rPr>
        <b/>
        <sz val="12"/>
        <color theme="1"/>
        <rFont val="Arial"/>
        <family val="2"/>
      </rPr>
      <t xml:space="preserve"> l'origine est rénale ou extra-rénale</t>
    </r>
    <r>
      <rPr>
        <sz val="12"/>
        <color theme="1"/>
        <rFont val="Arial"/>
        <family val="2"/>
      </rPr>
      <t xml:space="preserve">. Si TmPi bas : altération de la réabsorption rénale du phosphate </t>
    </r>
  </si>
  <si>
    <r>
      <t xml:space="preserve">dosage phosphatémie et créatinine plasmatique </t>
    </r>
    <r>
      <rPr>
        <b/>
        <u/>
        <sz val="12"/>
        <color theme="1"/>
        <rFont val="Arial"/>
        <family val="2"/>
      </rPr>
      <t>à jeûn</t>
    </r>
    <r>
      <rPr>
        <sz val="12"/>
        <color theme="1"/>
        <rFont val="Arial"/>
        <family val="2"/>
      </rPr>
      <t xml:space="preserve"> et de manière </t>
    </r>
    <r>
      <rPr>
        <b/>
        <u/>
        <sz val="12"/>
        <color theme="1"/>
        <rFont val="Arial"/>
        <family val="2"/>
      </rPr>
      <t>concomittante</t>
    </r>
    <r>
      <rPr>
        <sz val="12"/>
        <color theme="1"/>
        <rFont val="Arial"/>
        <family val="2"/>
      </rPr>
      <t xml:space="preserve">, dosage créatininurie et phosphaturie sur échantillon d'urines </t>
    </r>
  </si>
  <si>
    <t>Rentrez vos valeurs ici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</si>
</sst>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rgb="FF434549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rgb="FF8900E6"/>
      <name val="Arial"/>
      <family val="2"/>
    </font>
    <font>
      <b/>
      <sz val="11"/>
      <name val="Arial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/>
      <protection locked="0"/>
    </xf>
    <xf numFmtId="16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64" fontId="11" fillId="0" borderId="8" xfId="0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0" fillId="4" borderId="0" xfId="1"/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Insatisfaisant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900E6"/>
      <color rgb="FF9900FF"/>
      <color rgb="FF40C040"/>
      <color rgb="FFFF71AA"/>
      <color rgb="FFFBD361"/>
      <color rgb="FF65CD65"/>
      <color rgb="FF3AB03A"/>
      <color rgb="FF279D27"/>
      <color rgb="FF830DC5"/>
      <color rgb="FFA41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0</xdr:rowOff>
    </xdr:from>
    <xdr:to>
      <xdr:col>2</xdr:col>
      <xdr:colOff>7050</xdr:colOff>
      <xdr:row>5</xdr:row>
      <xdr:rowOff>18522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169225" cy="1056747"/>
        </a:xfrm>
        <a:prstGeom prst="rect">
          <a:avLst/>
        </a:prstGeom>
      </xdr:spPr>
    </xdr:pic>
    <xdr:clientData/>
  </xdr:twoCellAnchor>
  <xdr:twoCellAnchor>
    <xdr:from>
      <xdr:col>2</xdr:col>
      <xdr:colOff>723900</xdr:colOff>
      <xdr:row>4</xdr:row>
      <xdr:rowOff>97155</xdr:rowOff>
    </xdr:from>
    <xdr:to>
      <xdr:col>16</xdr:col>
      <xdr:colOff>19051</xdr:colOff>
      <xdr:row>4</xdr:row>
      <xdr:rowOff>142874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05200" y="954405"/>
          <a:ext cx="11058526" cy="45719"/>
        </a:xfrm>
        <a:prstGeom prst="rect">
          <a:avLst/>
        </a:prstGeom>
        <a:gradFill flip="none" rotWithShape="1">
          <a:gsLst>
            <a:gs pos="92000">
              <a:srgbClr val="F05184"/>
            </a:gs>
            <a:gs pos="0">
              <a:srgbClr val="6F3EF4"/>
            </a:gs>
            <a:gs pos="62000">
              <a:srgbClr val="FCBE2A"/>
            </a:gs>
            <a:gs pos="38000">
              <a:srgbClr val="00ACBB">
                <a:alpha val="48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2</xdr:col>
      <xdr:colOff>665691</xdr:colOff>
      <xdr:row>21</xdr:row>
      <xdr:rowOff>124883</xdr:rowOff>
    </xdr:from>
    <xdr:to>
      <xdr:col>15</xdr:col>
      <xdr:colOff>751417</xdr:colOff>
      <xdr:row>21</xdr:row>
      <xdr:rowOff>170602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86691" y="5437716"/>
          <a:ext cx="10605559" cy="45719"/>
        </a:xfrm>
        <a:prstGeom prst="rect">
          <a:avLst/>
        </a:prstGeom>
        <a:gradFill flip="none" rotWithShape="1">
          <a:gsLst>
            <a:gs pos="92000">
              <a:srgbClr val="F05184"/>
            </a:gs>
            <a:gs pos="0">
              <a:srgbClr val="6F3EF4"/>
            </a:gs>
            <a:gs pos="62000">
              <a:srgbClr val="FCBE2A"/>
            </a:gs>
            <a:gs pos="38000">
              <a:srgbClr val="00ACBB">
                <a:alpha val="48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 editAs="oneCell">
    <xdr:from>
      <xdr:col>16</xdr:col>
      <xdr:colOff>142875</xdr:colOff>
      <xdr:row>17</xdr:row>
      <xdr:rowOff>80433</xdr:rowOff>
    </xdr:from>
    <xdr:to>
      <xdr:col>18</xdr:col>
      <xdr:colOff>500401</xdr:colOff>
      <xdr:row>22</xdr:row>
      <xdr:rowOff>170305</xdr:rowOff>
    </xdr:to>
    <xdr:pic>
      <xdr:nvPicPr>
        <xdr:cNvPr id="8" name="Picture 4" descr="https://www.chu-nantes.fr/medias/photo/chunantes-logosignaturecmjn_1718962293408-png?ID_FICHE=2790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58"/>
        <a:stretch/>
      </xdr:blipFill>
      <xdr:spPr bwMode="auto">
        <a:xfrm>
          <a:off x="14388042" y="4345516"/>
          <a:ext cx="1966192" cy="1317539"/>
        </a:xfrm>
        <a:prstGeom prst="rect">
          <a:avLst/>
        </a:prstGeom>
        <a:noFill/>
        <a:effectLst>
          <a:softEdge rad="1143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zoomScale="60" zoomScaleNormal="60" workbookViewId="0">
      <selection activeCell="G26" sqref="G26"/>
    </sheetView>
  </sheetViews>
  <sheetFormatPr baseColWidth="10" defaultColWidth="11.453125" defaultRowHeight="14" x14ac:dyDescent="0.3"/>
  <cols>
    <col min="1" max="1" width="11.453125" style="1"/>
    <col min="2" max="2" width="30.26953125" style="1" customWidth="1"/>
    <col min="3" max="3" width="11.453125" style="1"/>
    <col min="4" max="4" width="21.1796875" style="1" customWidth="1"/>
    <col min="5" max="5" width="22.26953125" style="1" customWidth="1"/>
    <col min="6" max="6" width="23.81640625" style="1" customWidth="1"/>
    <col min="7" max="7" width="20.7265625" style="1" customWidth="1"/>
    <col min="8" max="8" width="16.453125" style="1" customWidth="1"/>
    <col min="9" max="9" width="14.81640625" style="1" hidden="1" customWidth="1"/>
    <col min="10" max="10" width="11.26953125" style="1" hidden="1" customWidth="1"/>
    <col min="11" max="11" width="12" style="1" hidden="1" customWidth="1"/>
    <col min="12" max="12" width="6.7265625" style="1" hidden="1" customWidth="1"/>
    <col min="13" max="16384" width="11.453125" style="1"/>
  </cols>
  <sheetData>
    <row r="1" spans="1:3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2" ht="14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3" thickBot="1" x14ac:dyDescent="0.5">
      <c r="A3" s="2"/>
      <c r="B3" s="2"/>
      <c r="C3" s="2"/>
      <c r="D3" s="23" t="s">
        <v>14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4.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0.5" thickBot="1" x14ac:dyDescent="0.45">
      <c r="A7" s="2"/>
      <c r="B7" s="8" t="s">
        <v>0</v>
      </c>
      <c r="C7" s="2"/>
      <c r="D7" s="5" t="s">
        <v>16</v>
      </c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6"/>
      <c r="Q7" s="6"/>
      <c r="R7" s="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0.5" thickBot="1" x14ac:dyDescent="0.45">
      <c r="A9" s="2"/>
      <c r="B9" s="8" t="s">
        <v>1</v>
      </c>
      <c r="C9" s="2"/>
      <c r="D9" s="4" t="s">
        <v>17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"/>
      <c r="Q9" s="5"/>
      <c r="R9" s="5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4.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0.5" thickBot="1" x14ac:dyDescent="0.45">
      <c r="A11" s="2"/>
      <c r="B11" s="8" t="s">
        <v>13</v>
      </c>
      <c r="C11" s="2"/>
      <c r="D11" s="26" t="s">
        <v>11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4.5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70" x14ac:dyDescent="0.3">
      <c r="A15" s="2"/>
      <c r="B15" s="2"/>
      <c r="C15" s="2"/>
      <c r="D15" s="2"/>
      <c r="E15" s="9" t="s">
        <v>7</v>
      </c>
      <c r="F15" s="9" t="s">
        <v>8</v>
      </c>
      <c r="G15" s="9" t="s">
        <v>9</v>
      </c>
      <c r="H15" s="10" t="s">
        <v>10</v>
      </c>
      <c r="I15" s="11" t="s">
        <v>2</v>
      </c>
      <c r="J15" s="12" t="s">
        <v>3</v>
      </c>
      <c r="K15" s="9" t="s">
        <v>4</v>
      </c>
      <c r="L15" s="10" t="s">
        <v>5</v>
      </c>
      <c r="M15" s="11" t="s">
        <v>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24.75" customHeight="1" x14ac:dyDescent="0.35">
      <c r="A16" s="2"/>
      <c r="B16" s="2"/>
      <c r="C16" s="2"/>
      <c r="D16" s="7" t="s">
        <v>12</v>
      </c>
      <c r="E16" s="16">
        <v>4.5</v>
      </c>
      <c r="F16" s="16">
        <v>82</v>
      </c>
      <c r="G16" s="16">
        <v>5.3</v>
      </c>
      <c r="H16" s="17">
        <v>0.6</v>
      </c>
      <c r="I16" s="18">
        <f>(G16*F16)/(E16*H16)/1000</f>
        <v>0.16096296296296297</v>
      </c>
      <c r="J16" s="19">
        <f>H16*1.43</f>
        <v>0.85799999999999998</v>
      </c>
      <c r="K16" s="16">
        <f>H16*(1-I16)</f>
        <v>0.50342222222222222</v>
      </c>
      <c r="L16" s="20">
        <f>H16/(3750.5*I16*I16*I16*I16*I16-2166.1*I16*I16*I16*I16+454.56*I16*I16*I16-48.405*I16*I16+5.9657*I16+0.6191)</f>
        <v>0.51189653209982822</v>
      </c>
      <c r="M16" s="21">
        <f>IF(I16&gt;0.2,K16, IF(I16&gt;0.015, L16,J16))</f>
        <v>0.51189653209982822</v>
      </c>
      <c r="N16" s="2"/>
      <c r="O16" s="22"/>
      <c r="P16" s="2" t="s">
        <v>15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4.5" x14ac:dyDescent="0.3">
      <c r="A17" s="2"/>
      <c r="B17" s="2"/>
      <c r="C17" s="2"/>
      <c r="D17" s="7"/>
      <c r="E17" s="13"/>
      <c r="F17" s="13"/>
      <c r="G17" s="13"/>
      <c r="H17" s="13"/>
      <c r="I17" s="14"/>
      <c r="J17" s="13"/>
      <c r="K17" s="13"/>
      <c r="L17" s="15"/>
      <c r="M17" s="1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6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8.5" customHeight="1" x14ac:dyDescent="0.3">
      <c r="A19" s="2"/>
      <c r="B19" s="2"/>
      <c r="C19" s="27" t="s">
        <v>18</v>
      </c>
      <c r="D19" s="28"/>
      <c r="E19" s="16"/>
      <c r="F19" s="16"/>
      <c r="G19" s="16"/>
      <c r="H19" s="17"/>
      <c r="I19" s="18" t="e">
        <f>(G19*F19)/(E19*H19)/1000</f>
        <v>#DIV/0!</v>
      </c>
      <c r="J19" s="19">
        <f>H19*1.43</f>
        <v>0</v>
      </c>
      <c r="K19" s="16" t="e">
        <f>H19*(1-I19)</f>
        <v>#DIV/0!</v>
      </c>
      <c r="L19" s="20" t="e">
        <f>H19/(3750.5*I19*I19*I19*I19*I19-2166.1*I19*I19*I19*I19+454.56*I19*I19*I19-48.405*I19*I19+5.9657*I19+0.6191)</f>
        <v>#DIV/0!</v>
      </c>
      <c r="M19" s="21" t="e">
        <f>IF(I19&gt;0.2,K19, IF(I19&gt;0.015, L19,J19))</f>
        <v>#DIV/0!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4.5" x14ac:dyDescent="0.35">
      <c r="A21" s="2"/>
      <c r="B21" s="2"/>
      <c r="C21" s="2"/>
      <c r="D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</sheetData>
  <protectedRanges>
    <protectedRange sqref="G16:G17 G19" name="Plage2_3"/>
    <protectedRange sqref="E16:E17 E19" name="Plage1_3"/>
  </protectedRanges>
  <mergeCells count="3">
    <mergeCell ref="D3:P3"/>
    <mergeCell ref="D11:Q11"/>
    <mergeCell ref="C19:D19"/>
  </mergeCells>
  <conditionalFormatting sqref="M16">
    <cfRule type="cellIs" dxfId="1" priority="2" operator="lessThan">
      <formula>0.77</formula>
    </cfRule>
  </conditionalFormatting>
  <conditionalFormatting sqref="M19">
    <cfRule type="cellIs" dxfId="0" priority="1" operator="lessThan">
      <formula>0.77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CHU-NANTES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TASSIN Claire</dc:creator>
  <cp:lastModifiedBy>claire tsn</cp:lastModifiedBy>
  <dcterms:created xsi:type="dcterms:W3CDTF">2025-03-13T15:10:48Z</dcterms:created>
  <dcterms:modified xsi:type="dcterms:W3CDTF">2025-03-20T10:41:33Z</dcterms:modified>
</cp:coreProperties>
</file>